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4240" windowHeight="13740"/>
  </bookViews>
  <sheets>
    <sheet name="ΟΙΚΟΝΟΜΙΚΗ ΠΡΟΣΦΟΡΑ" sheetId="9" r:id="rId1"/>
  </sheets>
  <definedNames>
    <definedName name="_Toc63758311" localSheetId="0">'ΟΙΚΟΝΟΜΙΚΗ ΠΡΟΣΦΟΡΑ'!$C$1</definedName>
  </definedName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61" i="9"/>
  <c r="F43"/>
  <c r="F39"/>
  <c r="F17"/>
  <c r="F16"/>
  <c r="E54" l="1"/>
  <c r="F70" l="1"/>
  <c r="E42" l="1"/>
  <c r="E36" l="1"/>
  <c r="F35"/>
  <c r="E60" l="1"/>
  <c r="F60" s="1"/>
  <c r="F59"/>
  <c r="F53"/>
  <c r="F52"/>
  <c r="F49"/>
  <c r="F48"/>
  <c r="F50"/>
  <c r="F51"/>
  <c r="F8" l="1"/>
  <c r="F10"/>
  <c r="F11"/>
  <c r="F12"/>
  <c r="F13"/>
  <c r="F14"/>
  <c r="F15"/>
  <c r="F18"/>
  <c r="F19"/>
  <c r="F20"/>
  <c r="F58"/>
  <c r="F24"/>
  <c r="F27"/>
  <c r="F34"/>
  <c r="F37"/>
  <c r="F40"/>
  <c r="F64"/>
  <c r="F65" s="1"/>
  <c r="F30"/>
  <c r="F6"/>
  <c r="F74"/>
  <c r="F75"/>
  <c r="F76"/>
  <c r="F80"/>
  <c r="F81"/>
  <c r="F73"/>
  <c r="E79"/>
  <c r="F79" s="1"/>
  <c r="E78"/>
  <c r="F78" s="1"/>
  <c r="E77"/>
  <c r="F77" s="1"/>
  <c r="F54"/>
  <c r="F55" s="1"/>
  <c r="F29"/>
  <c r="F28"/>
  <c r="E44"/>
  <c r="F44" s="1"/>
  <c r="F42"/>
  <c r="F38"/>
  <c r="E25"/>
  <c r="F25" s="1"/>
  <c r="E9"/>
  <c r="E7"/>
  <c r="F7" s="1"/>
  <c r="F82" l="1"/>
  <c r="F41"/>
  <c r="F36"/>
  <c r="F9"/>
  <c r="F21" s="1"/>
  <c r="E26"/>
  <c r="F26" s="1"/>
  <c r="F31" s="1"/>
  <c r="F45" l="1"/>
  <c r="F84" s="1"/>
  <c r="F85" l="1"/>
  <c r="F86" s="1"/>
</calcChain>
</file>

<file path=xl/sharedStrings.xml><?xml version="1.0" encoding="utf-8"?>
<sst xmlns="http://schemas.openxmlformats.org/spreadsheetml/2006/main" count="84" uniqueCount="83">
  <si>
    <t>Είδος</t>
  </si>
  <si>
    <t>Πολυκουζινάκι</t>
  </si>
  <si>
    <t>Τραπέζι κυλικείου</t>
  </si>
  <si>
    <t xml:space="preserve">Καναπές πολυγωνικός </t>
  </si>
  <si>
    <t>Καλόγηρος</t>
  </si>
  <si>
    <t>Α/Α</t>
  </si>
  <si>
    <t>Ασπροπίνακες μαρκαδόρου επάλληλοι 300*120εκ.</t>
  </si>
  <si>
    <t>Ασπροπίνακας μαρκαδόρου 180*120εκ.</t>
  </si>
  <si>
    <t>Τραπεζάκι χαμηλό στρογγυλό</t>
  </si>
  <si>
    <t xml:space="preserve">Προθήκες προβολής αντικειμένων </t>
  </si>
  <si>
    <t>Έδρανο κινητό</t>
  </si>
  <si>
    <t xml:space="preserve">Τραπέζι σαλονιού </t>
  </si>
  <si>
    <t>Τραπεζάκι χαμηλό επισκεπτών</t>
  </si>
  <si>
    <t xml:space="preserve">Πουφ </t>
  </si>
  <si>
    <t>Καναπές διπλής όψης</t>
  </si>
  <si>
    <t>Σκαμπώ χαμηλά</t>
  </si>
  <si>
    <t>Σκαμπώ ψηλά</t>
  </si>
  <si>
    <t>Πολυθρόνα</t>
  </si>
  <si>
    <t>Καρέκλα επισκέπτη Α</t>
  </si>
  <si>
    <t>Καρέκλα τροχήλατη Α</t>
  </si>
  <si>
    <t>Καρέκλα τροχήλατη Β</t>
  </si>
  <si>
    <t>Καρέκλα τροχήλατη Γ</t>
  </si>
  <si>
    <t>Καρέκλα τροχήλατη Δ</t>
  </si>
  <si>
    <t>Καρέκλα τροχήλατη Ε</t>
  </si>
  <si>
    <t>Καρέκλα επισκέπτη  Β</t>
  </si>
  <si>
    <t>Καρέκλα επισκέπτη  Γ</t>
  </si>
  <si>
    <t>Βιβλιοθήκη Δ</t>
  </si>
  <si>
    <t>Καρέκλα Β</t>
  </si>
  <si>
    <t>Καρέκλα Γ</t>
  </si>
  <si>
    <t xml:space="preserve">Καναπές διθέσιος </t>
  </si>
  <si>
    <t>Καναπές τριθέσιος</t>
  </si>
  <si>
    <t>Έδρα αίθουσας σεμιναρίων</t>
  </si>
  <si>
    <t>Έδρα αμφιθεάτρων</t>
  </si>
  <si>
    <t>Σύνθεση θέσης εργασίας με τροχήλατη συρταριέρα 180*80εκ.</t>
  </si>
  <si>
    <t>Σύνθεση θέσης εργασίας με αναρτημένη συρταριέρα 120*80εκ.</t>
  </si>
  <si>
    <t>Τραπέζι συνεργασίας  6 ατόμων</t>
  </si>
  <si>
    <t>Τραπέζι συσκέψεων συγκλήτου</t>
  </si>
  <si>
    <t>Βιβλιοθήκη  Α</t>
  </si>
  <si>
    <t>Βιβλιοθήκη  Β</t>
  </si>
  <si>
    <t>Βιβλιοθήκη  Γ</t>
  </si>
  <si>
    <t>(κατ'αποκοπή)</t>
  </si>
  <si>
    <t>Συγκροτήματα κυλιόμενων αρχειοθηκών</t>
  </si>
  <si>
    <t xml:space="preserve">Θρανία με καθίσματα και ανεξάρτητα έδρανα πακτωμένα </t>
  </si>
  <si>
    <t>Σύνθεση θέσης εργασίας με τροχήλατη συρταριέρα 160*80εκ.</t>
  </si>
  <si>
    <t>ΓΕΝΙΚΟ ΣΥΝΟΛΟ (καθαρή αξία, χωρίς ΦΠΑ)</t>
  </si>
  <si>
    <t>Καρέκλα  Α</t>
  </si>
  <si>
    <t>Καρέκλα τροχήλατη ΣΤ</t>
  </si>
  <si>
    <t xml:space="preserve">Καρέκλα επισκέπτη Δ </t>
  </si>
  <si>
    <t>Τραπέζι συνεργασίας  8 ατόμων Α</t>
  </si>
  <si>
    <t>Τραπέζι συνεργασίας 8 ατόμων Β</t>
  </si>
  <si>
    <t>ΔΙΑΧΩΡΙΣΤΙΚΑ ΧΩΡΩΝ (Partition wall)</t>
  </si>
  <si>
    <t>ΕΡΜΑΡΙΑ ΤΟΙΧΟΥ (Storage wall)</t>
  </si>
  <si>
    <t>Θυρίδες φύλαξης αντικειμένων</t>
  </si>
  <si>
    <t>Ράφια τύπου Dexion</t>
  </si>
  <si>
    <t>ΦΠΑ 24%</t>
  </si>
  <si>
    <t>Σύνθεση θέσης εργασίας με βοηθητικό έρμάριο διευθυντική</t>
  </si>
  <si>
    <t>Ποσό-τητα</t>
  </si>
  <si>
    <t>ΥΠΟΣΥΝΟΛΟ Α (χωρίς ΦΠΑ)</t>
  </si>
  <si>
    <t>ΥΠΟΣΥΝΟΛΟ Β (χωρίς ΦΠΑ)</t>
  </si>
  <si>
    <t>ΥΠΟΣΥΝΟΛΟ Γ (χωρίς ΦΠΑ)</t>
  </si>
  <si>
    <t>ΥΠΟΣΥΝΟΛΟ Δ (χωρίς ΦΠΑ)</t>
  </si>
  <si>
    <t>ΥΠΟΣΥΝΟΛΟ Ε (χωρίς ΦΠΑ)</t>
  </si>
  <si>
    <t>ΥΠΟΣΥΝΟΛΟ ΣΤ (χωρίς ΦΠΑ)</t>
  </si>
  <si>
    <t>ΥΠΟΣΥΝΟΛΟ Ζ (χωρίς ΦΠΑ)</t>
  </si>
  <si>
    <t>ΥΠΟΣΥΝΟΛΟ Η (χωρίς ΦΠΑ)</t>
  </si>
  <si>
    <t>ΓΕΝΙΚΟ ΣΥΝΟΛΟ ΜΕ 24% ΦΠΑ</t>
  </si>
  <si>
    <t>Σύνθεση θέσης εργασίας  με βοηθητικό ερμάριο</t>
  </si>
  <si>
    <t>Γραφείο αναγνωστηρίου 6 θέσεων</t>
  </si>
  <si>
    <t>Γραφείο αναγνωστηρίου 3 θέσεων</t>
  </si>
  <si>
    <t>Γραφείο αναγνωστηρίου 4 θέσεων</t>
  </si>
  <si>
    <t>ΤΜΗΜΑ Α: Γραφεία, Τραπέζια, προϋπολογισμού 181.650,00€ χωρίς ΦΠΑ (με ΦΠΑ 225.246,00€)</t>
  </si>
  <si>
    <t>ΤΜΗΜΑ Β: Βιβλιοθήκες, Διαχωριστικά, προϋπολογισμού 227.500,00€ χωρίς ΦΠΑ (με ΦΠΑ 282.100,00€)</t>
  </si>
  <si>
    <t>ΤΜΗΜΑ Γ: Καρέκλες, προϋπολογισμού 161.850,00€ χωρίς ΦΠΑ (με ΦΠΑ 200.694,00€)</t>
  </si>
  <si>
    <t>ΤΜΗΜΑ Δ: Καναπέδες, Σκαμπώ, προϋπολογισμού 8.060,00€ χωρίς ΦΠΑ (με ΦΠΑ 9.994,40€)</t>
  </si>
  <si>
    <t>ΤΜΗΜΑ Ε: Θρανία, Πίνακες, προϋπολογισμού 166.100,00€ χωρίς ΦΠΑ (με ΦΠΑ 205.964,00€)</t>
  </si>
  <si>
    <t>ΤΜΗΜΑ ΣΤ: Λοιπός εξοπλισμός βοηθητικών χώρων, προϋπολογισμού 7.700,00€ χωρίς ΦΠΑ (με ΦΠΑ 9.548,00€)</t>
  </si>
  <si>
    <t>ΤΜΗΜΑ Ζ: Λοιπός Εξοπλισμός Χώρων Αποθήκευσης, προϋπολογισμού 44.000,00€ χωρίς ΦΠΑ (με ΦΠΑ 54.560,00€)</t>
  </si>
  <si>
    <t>ΤΜΗΜΑ Η - Εξοπλισμός Βιβλιοθήκης &amp; Κοινόχρηστων Χώρων, προϋπολογισμού 119.850,00 χωρίς ΦΠΑ (με ΦΠΑ 148.614,00€)</t>
  </si>
  <si>
    <t>ΠΑΡΑΡΤΗΜΑ V – Υπόδειγμα Οικονομικής Προσφοράς</t>
  </si>
  <si>
    <t>(διακήρυξη 2/2021)</t>
  </si>
  <si>
    <t>Επιτρέπεται η υποβολή προσφοράς για ένα ή περισσότερα Τμήματα με χωριστό προϋπολογισμό.
Οι προσφέροντες υποχρεούνται να καταθέσουν προσφορά για το σύνολο των ειδών του/των προσφερόμενου/-ων Τμήματος/-ων
Οι προσφέροντες υποχρεούνται να συμπληρώσουν, να υπογράψουν ψηφιακά και να επισυνάψουν στην ηλεκτρονική προσφορά τους το παρόν υπόδειγμα οικονομικής προσφοράς.</t>
  </si>
  <si>
    <t>τιμή μονάδας (€) χωρίς ΦΠΑ</t>
  </si>
  <si>
    <t>Συνολική τιμή χωρίς ΦΠΑ (€)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</si>
</sst>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name val="Calibri"/>
      <family val="2"/>
      <scheme val="minor"/>
    </font>
    <font>
      <sz val="10"/>
      <name val="Calibri"/>
      <family val="2"/>
      <scheme val="minor"/>
    </font>
    <font>
      <sz val="10"/>
      <color rgb="FFFF0000"/>
      <name val="Calibri"/>
      <family val="2"/>
      <scheme val="minor"/>
    </font>
    <font>
      <b/>
      <sz val="12"/>
      <color rgb="FF002060"/>
      <name val="Calibri"/>
      <family val="2"/>
      <charset val="161"/>
    </font>
    <font>
      <i/>
      <sz val="10"/>
      <name val="Calibri"/>
      <family val="2"/>
      <charset val="161"/>
    </font>
    <font>
      <b/>
      <sz val="11"/>
      <color theme="1"/>
      <name val="Calibri"/>
      <family val="2"/>
      <charset val="161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8" tint="0.59996337778862885"/>
        <bgColor indexed="64"/>
      </patternFill>
    </fill>
    <fill>
      <patternFill patternType="solid">
        <fgColor theme="7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5">
    <xf numFmtId="0" fontId="0" fillId="0" borderId="0" xfId="0"/>
    <xf numFmtId="4" fontId="0" fillId="0" borderId="0" xfId="0" applyNumberFormat="1"/>
    <xf numFmtId="0" fontId="0" fillId="0" borderId="0" xfId="0" applyBorder="1"/>
    <xf numFmtId="4" fontId="1" fillId="0" borderId="1" xfId="0" applyNumberFormat="1" applyFont="1" applyBorder="1" applyAlignment="1">
      <alignment horizontal="right" wrapText="1"/>
    </xf>
    <xf numFmtId="4" fontId="1" fillId="0" borderId="1" xfId="0" applyNumberFormat="1" applyFont="1" applyFill="1" applyBorder="1" applyAlignment="1">
      <alignment horizontal="right" wrapText="1"/>
    </xf>
    <xf numFmtId="4" fontId="2" fillId="3" borderId="1" xfId="0" applyNumberFormat="1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vertical="center" wrapText="1"/>
    </xf>
    <xf numFmtId="0" fontId="2" fillId="3" borderId="1" xfId="0" applyFont="1" applyFill="1" applyBorder="1" applyAlignment="1">
      <alignment vertical="center" wrapText="1"/>
    </xf>
    <xf numFmtId="0" fontId="1" fillId="0" borderId="1" xfId="0" applyFont="1" applyBorder="1" applyAlignment="1">
      <alignment wrapText="1"/>
    </xf>
    <xf numFmtId="0" fontId="4" fillId="0" borderId="1" xfId="0" applyFont="1" applyFill="1" applyBorder="1" applyAlignment="1">
      <alignment wrapText="1"/>
    </xf>
    <xf numFmtId="4" fontId="1" fillId="0" borderId="1" xfId="0" applyNumberFormat="1" applyFont="1" applyBorder="1" applyAlignment="1">
      <alignment wrapText="1"/>
    </xf>
    <xf numFmtId="0" fontId="1" fillId="0" borderId="1" xfId="0" applyFont="1" applyFill="1" applyBorder="1" applyAlignment="1">
      <alignment wrapText="1"/>
    </xf>
    <xf numFmtId="4" fontId="1" fillId="0" borderId="1" xfId="0" applyNumberFormat="1" applyFont="1" applyFill="1" applyBorder="1" applyAlignment="1">
      <alignment wrapText="1"/>
    </xf>
    <xf numFmtId="0" fontId="4" fillId="0" borderId="1" xfId="0" applyFont="1" applyBorder="1" applyAlignment="1">
      <alignment wrapText="1"/>
    </xf>
    <xf numFmtId="4" fontId="4" fillId="0" borderId="1" xfId="0" applyNumberFormat="1" applyFont="1" applyBorder="1" applyAlignment="1">
      <alignment wrapText="1"/>
    </xf>
    <xf numFmtId="4" fontId="2" fillId="2" borderId="1" xfId="0" applyNumberFormat="1" applyFont="1" applyFill="1" applyBorder="1" applyAlignment="1">
      <alignment wrapText="1"/>
    </xf>
    <xf numFmtId="0" fontId="5" fillId="0" borderId="1" xfId="0" applyFont="1" applyBorder="1" applyAlignment="1">
      <alignment horizontal="right" wrapText="1"/>
    </xf>
    <xf numFmtId="4" fontId="4" fillId="0" borderId="1" xfId="0" applyNumberFormat="1" applyFont="1" applyFill="1" applyBorder="1" applyAlignment="1">
      <alignment wrapText="1"/>
    </xf>
    <xf numFmtId="4" fontId="3" fillId="2" borderId="1" xfId="0" applyNumberFormat="1" applyFont="1" applyFill="1" applyBorder="1" applyAlignment="1">
      <alignment wrapText="1"/>
    </xf>
    <xf numFmtId="4" fontId="2" fillId="6" borderId="1" xfId="0" applyNumberFormat="1" applyFont="1" applyFill="1" applyBorder="1" applyAlignment="1">
      <alignment wrapText="1"/>
    </xf>
    <xf numFmtId="0" fontId="6" fillId="0" borderId="0" xfId="0" applyFont="1" applyAlignment="1">
      <alignment horizontal="justify"/>
    </xf>
    <xf numFmtId="0" fontId="2" fillId="0" borderId="1" xfId="0" applyFont="1" applyFill="1" applyBorder="1" applyAlignment="1">
      <alignment horizontal="right" wrapText="1"/>
    </xf>
    <xf numFmtId="4" fontId="2" fillId="0" borderId="1" xfId="0" applyNumberFormat="1" applyFont="1" applyFill="1" applyBorder="1" applyAlignment="1">
      <alignment wrapText="1"/>
    </xf>
    <xf numFmtId="0" fontId="0" fillId="0" borderId="0" xfId="0" applyFill="1"/>
    <xf numFmtId="0" fontId="0" fillId="0" borderId="0" xfId="0" applyFill="1" applyBorder="1"/>
    <xf numFmtId="4" fontId="3" fillId="0" borderId="1" xfId="0" applyNumberFormat="1" applyFont="1" applyFill="1" applyBorder="1" applyAlignment="1">
      <alignment wrapText="1"/>
    </xf>
    <xf numFmtId="0" fontId="7" fillId="0" borderId="0" xfId="0" applyFont="1" applyAlignment="1">
      <alignment horizontal="left" vertical="center" wrapText="1"/>
    </xf>
    <xf numFmtId="0" fontId="7" fillId="0" borderId="0" xfId="0" applyFont="1" applyAlignment="1">
      <alignment horizontal="left" vertical="center"/>
    </xf>
    <xf numFmtId="0" fontId="2" fillId="2" borderId="1" xfId="0" applyFont="1" applyFill="1" applyBorder="1" applyAlignment="1">
      <alignment horizontal="right" wrapText="1"/>
    </xf>
    <xf numFmtId="0" fontId="2" fillId="4" borderId="1" xfId="0" applyFont="1" applyFill="1" applyBorder="1" applyAlignment="1">
      <alignment horizontal="left" wrapText="1"/>
    </xf>
    <xf numFmtId="0" fontId="2" fillId="5" borderId="1" xfId="0" applyFont="1" applyFill="1" applyBorder="1" applyAlignment="1">
      <alignment horizontal="left" wrapText="1"/>
    </xf>
    <xf numFmtId="0" fontId="0" fillId="0" borderId="1" xfId="0" applyBorder="1" applyAlignment="1">
      <alignment wrapText="1"/>
    </xf>
    <xf numFmtId="0" fontId="2" fillId="6" borderId="1" xfId="0" applyFont="1" applyFill="1" applyBorder="1" applyAlignment="1">
      <alignment horizontal="right" wrapText="1"/>
    </xf>
    <xf numFmtId="4" fontId="8" fillId="0" borderId="0" xfId="0" applyNumberFormat="1" applyFont="1"/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I89"/>
  <sheetViews>
    <sheetView tabSelected="1" zoomScale="115" zoomScaleNormal="115" zoomScaleSheetLayoutView="120" zoomScalePageLayoutView="98" workbookViewId="0">
      <selection activeCell="D89" sqref="D89"/>
    </sheetView>
  </sheetViews>
  <sheetFormatPr defaultRowHeight="15"/>
  <cols>
    <col min="1" max="1" width="6.85546875" customWidth="1"/>
    <col min="2" max="2" width="4.85546875" customWidth="1"/>
    <col min="3" max="3" width="65.7109375" customWidth="1"/>
    <col min="4" max="4" width="12" style="1" customWidth="1"/>
    <col min="5" max="5" width="7" customWidth="1"/>
    <col min="6" max="6" width="11.85546875" style="1" customWidth="1"/>
  </cols>
  <sheetData>
    <row r="1" spans="2:6" ht="15.75">
      <c r="C1" s="21" t="s">
        <v>78</v>
      </c>
      <c r="D1" s="1" t="s">
        <v>79</v>
      </c>
    </row>
    <row r="2" spans="2:6" ht="63.75" customHeight="1">
      <c r="B2" s="27" t="s">
        <v>80</v>
      </c>
      <c r="C2" s="28"/>
      <c r="D2" s="28"/>
      <c r="E2" s="28"/>
      <c r="F2" s="28"/>
    </row>
    <row r="4" spans="2:6" ht="38.25">
      <c r="B4" s="7" t="s">
        <v>5</v>
      </c>
      <c r="C4" s="8" t="s">
        <v>0</v>
      </c>
      <c r="D4" s="5" t="s">
        <v>81</v>
      </c>
      <c r="E4" s="6" t="s">
        <v>56</v>
      </c>
      <c r="F4" s="5" t="s">
        <v>82</v>
      </c>
    </row>
    <row r="5" spans="2:6">
      <c r="B5" s="30" t="s">
        <v>70</v>
      </c>
      <c r="C5" s="30"/>
      <c r="D5" s="30"/>
      <c r="E5" s="30"/>
      <c r="F5" s="30"/>
    </row>
    <row r="6" spans="2:6" ht="15" customHeight="1">
      <c r="B6" s="9">
        <v>1</v>
      </c>
      <c r="C6" s="10" t="s">
        <v>55</v>
      </c>
      <c r="D6" s="11"/>
      <c r="E6" s="12">
        <v>8</v>
      </c>
      <c r="F6" s="13">
        <f>E6*D6</f>
        <v>0</v>
      </c>
    </row>
    <row r="7" spans="2:6">
      <c r="B7" s="9">
        <v>2</v>
      </c>
      <c r="C7" s="10" t="s">
        <v>66</v>
      </c>
      <c r="D7" s="11"/>
      <c r="E7" s="9">
        <f>97+8</f>
        <v>105</v>
      </c>
      <c r="F7" s="13">
        <f t="shared" ref="F7:F44" si="0">E7*D7</f>
        <v>0</v>
      </c>
    </row>
    <row r="8" spans="2:6">
      <c r="B8" s="9">
        <v>3</v>
      </c>
      <c r="C8" s="10" t="s">
        <v>33</v>
      </c>
      <c r="D8" s="11"/>
      <c r="E8" s="9">
        <v>80</v>
      </c>
      <c r="F8" s="13">
        <f t="shared" si="0"/>
        <v>0</v>
      </c>
    </row>
    <row r="9" spans="2:6">
      <c r="B9" s="9">
        <v>4</v>
      </c>
      <c r="C9" s="10" t="s">
        <v>43</v>
      </c>
      <c r="D9" s="11"/>
      <c r="E9" s="9">
        <f>40+10</f>
        <v>50</v>
      </c>
      <c r="F9" s="13">
        <f t="shared" si="0"/>
        <v>0</v>
      </c>
    </row>
    <row r="10" spans="2:6">
      <c r="B10" s="9">
        <v>5</v>
      </c>
      <c r="C10" s="10" t="s">
        <v>34</v>
      </c>
      <c r="D10" s="11"/>
      <c r="E10" s="9">
        <v>49</v>
      </c>
      <c r="F10" s="13">
        <f t="shared" si="0"/>
        <v>0</v>
      </c>
    </row>
    <row r="11" spans="2:6">
      <c r="B11" s="9">
        <v>6</v>
      </c>
      <c r="C11" s="10" t="s">
        <v>31</v>
      </c>
      <c r="D11" s="11"/>
      <c r="E11" s="9">
        <v>16</v>
      </c>
      <c r="F11" s="13">
        <f t="shared" si="0"/>
        <v>0</v>
      </c>
    </row>
    <row r="12" spans="2:6">
      <c r="B12" s="9">
        <v>7</v>
      </c>
      <c r="C12" s="10" t="s">
        <v>32</v>
      </c>
      <c r="D12" s="11"/>
      <c r="E12" s="9">
        <v>4</v>
      </c>
      <c r="F12" s="13">
        <f t="shared" si="0"/>
        <v>0</v>
      </c>
    </row>
    <row r="13" spans="2:6">
      <c r="B13" s="9">
        <v>8</v>
      </c>
      <c r="C13" s="10" t="s">
        <v>10</v>
      </c>
      <c r="D13" s="11"/>
      <c r="E13" s="10">
        <v>100</v>
      </c>
      <c r="F13" s="13">
        <f t="shared" si="0"/>
        <v>0</v>
      </c>
    </row>
    <row r="14" spans="2:6">
      <c r="B14" s="9">
        <v>9</v>
      </c>
      <c r="C14" s="9" t="s">
        <v>36</v>
      </c>
      <c r="D14" s="11"/>
      <c r="E14" s="12">
        <v>1</v>
      </c>
      <c r="F14" s="13">
        <f t="shared" si="0"/>
        <v>0</v>
      </c>
    </row>
    <row r="15" spans="2:6">
      <c r="B15" s="9">
        <v>10</v>
      </c>
      <c r="C15" s="9" t="s">
        <v>35</v>
      </c>
      <c r="D15" s="11"/>
      <c r="E15" s="12">
        <v>8</v>
      </c>
      <c r="F15" s="13">
        <f t="shared" si="0"/>
        <v>0</v>
      </c>
    </row>
    <row r="16" spans="2:6">
      <c r="B16" s="9">
        <v>11</v>
      </c>
      <c r="C16" s="14" t="s">
        <v>48</v>
      </c>
      <c r="D16" s="11"/>
      <c r="E16" s="12">
        <v>10</v>
      </c>
      <c r="F16" s="13">
        <f>E16*D16</f>
        <v>0</v>
      </c>
    </row>
    <row r="17" spans="2:9">
      <c r="B17" s="9">
        <v>12</v>
      </c>
      <c r="C17" s="14" t="s">
        <v>49</v>
      </c>
      <c r="D17" s="11"/>
      <c r="E17" s="9">
        <v>1</v>
      </c>
      <c r="F17" s="11">
        <f>E17*D17</f>
        <v>0</v>
      </c>
    </row>
    <row r="18" spans="2:9">
      <c r="B18" s="9">
        <v>13</v>
      </c>
      <c r="C18" s="14" t="s">
        <v>12</v>
      </c>
      <c r="D18" s="15"/>
      <c r="E18" s="14">
        <v>8</v>
      </c>
      <c r="F18" s="13">
        <f t="shared" si="0"/>
        <v>0</v>
      </c>
    </row>
    <row r="19" spans="2:9">
      <c r="B19" s="9">
        <v>14</v>
      </c>
      <c r="C19" s="14" t="s">
        <v>11</v>
      </c>
      <c r="D19" s="11"/>
      <c r="E19" s="9">
        <v>1</v>
      </c>
      <c r="F19" s="13">
        <f t="shared" si="0"/>
        <v>0</v>
      </c>
    </row>
    <row r="20" spans="2:9">
      <c r="B20" s="9">
        <v>15</v>
      </c>
      <c r="C20" s="14" t="s">
        <v>8</v>
      </c>
      <c r="D20" s="11"/>
      <c r="E20" s="9">
        <v>1</v>
      </c>
      <c r="F20" s="13">
        <f t="shared" si="0"/>
        <v>0</v>
      </c>
    </row>
    <row r="21" spans="2:9">
      <c r="B21" s="29" t="s">
        <v>57</v>
      </c>
      <c r="C21" s="29"/>
      <c r="D21" s="29"/>
      <c r="E21" s="29"/>
      <c r="F21" s="16">
        <f>SUM(F6:F20)</f>
        <v>0</v>
      </c>
    </row>
    <row r="22" spans="2:9" s="24" customFormat="1">
      <c r="B22" s="22"/>
      <c r="C22" s="22"/>
      <c r="D22" s="22"/>
      <c r="E22" s="22"/>
      <c r="F22" s="23"/>
    </row>
    <row r="23" spans="2:9">
      <c r="B23" s="30" t="s">
        <v>71</v>
      </c>
      <c r="C23" s="30"/>
      <c r="D23" s="30"/>
      <c r="E23" s="30"/>
      <c r="F23" s="30"/>
    </row>
    <row r="24" spans="2:9">
      <c r="B24" s="9">
        <v>16</v>
      </c>
      <c r="C24" s="14" t="s">
        <v>37</v>
      </c>
      <c r="D24" s="11"/>
      <c r="E24" s="9">
        <v>8</v>
      </c>
      <c r="F24" s="13">
        <f t="shared" si="0"/>
        <v>0</v>
      </c>
    </row>
    <row r="25" spans="2:9">
      <c r="B25" s="9">
        <v>17</v>
      </c>
      <c r="C25" s="14" t="s">
        <v>38</v>
      </c>
      <c r="D25" s="11"/>
      <c r="E25" s="14">
        <f>3+18+8+8</f>
        <v>37</v>
      </c>
      <c r="F25" s="13">
        <f t="shared" si="0"/>
        <v>0</v>
      </c>
    </row>
    <row r="26" spans="2:9">
      <c r="B26" s="9">
        <v>18</v>
      </c>
      <c r="C26" s="14" t="s">
        <v>39</v>
      </c>
      <c r="D26" s="11"/>
      <c r="E26" s="9">
        <f>(E8+E9)*2+48+16</f>
        <v>324</v>
      </c>
      <c r="F26" s="13">
        <f t="shared" si="0"/>
        <v>0</v>
      </c>
    </row>
    <row r="27" spans="2:9">
      <c r="B27" s="9">
        <v>19</v>
      </c>
      <c r="C27" s="14" t="s">
        <v>9</v>
      </c>
      <c r="D27" s="11"/>
      <c r="E27" s="9">
        <v>1</v>
      </c>
      <c r="F27" s="13">
        <f t="shared" si="0"/>
        <v>0</v>
      </c>
    </row>
    <row r="28" spans="2:9" s="2" customFormat="1">
      <c r="B28" s="9">
        <v>20</v>
      </c>
      <c r="C28" s="14" t="s">
        <v>50</v>
      </c>
      <c r="D28" s="11"/>
      <c r="E28" s="12">
        <v>35</v>
      </c>
      <c r="F28" s="13">
        <f>E28*D28</f>
        <v>0</v>
      </c>
      <c r="G28"/>
      <c r="H28"/>
      <c r="I28"/>
    </row>
    <row r="29" spans="2:9" s="2" customFormat="1">
      <c r="B29" s="9">
        <v>21</v>
      </c>
      <c r="C29" s="14" t="s">
        <v>51</v>
      </c>
      <c r="D29" s="11"/>
      <c r="E29" s="12">
        <v>90</v>
      </c>
      <c r="F29" s="13">
        <f>E29*D29</f>
        <v>0</v>
      </c>
      <c r="G29"/>
      <c r="H29"/>
      <c r="I29"/>
    </row>
    <row r="30" spans="2:9">
      <c r="B30" s="9">
        <v>22</v>
      </c>
      <c r="C30" s="14" t="s">
        <v>52</v>
      </c>
      <c r="D30" s="15"/>
      <c r="E30" s="9">
        <v>30</v>
      </c>
      <c r="F30" s="13">
        <f>E30*D30</f>
        <v>0</v>
      </c>
    </row>
    <row r="31" spans="2:9">
      <c r="B31" s="29" t="s">
        <v>58</v>
      </c>
      <c r="C31" s="29"/>
      <c r="D31" s="29"/>
      <c r="E31" s="29"/>
      <c r="F31" s="16">
        <f>SUM(F24:F30)</f>
        <v>0</v>
      </c>
    </row>
    <row r="32" spans="2:9" s="24" customFormat="1">
      <c r="B32" s="22"/>
      <c r="C32" s="22"/>
      <c r="D32" s="22"/>
      <c r="E32" s="22"/>
      <c r="F32" s="23"/>
    </row>
    <row r="33" spans="2:9">
      <c r="B33" s="31" t="s">
        <v>72</v>
      </c>
      <c r="C33" s="31"/>
      <c r="D33" s="31"/>
      <c r="E33" s="31"/>
      <c r="F33" s="31"/>
    </row>
    <row r="34" spans="2:9" s="2" customFormat="1">
      <c r="B34" s="9">
        <v>23</v>
      </c>
      <c r="C34" s="14" t="s">
        <v>19</v>
      </c>
      <c r="D34" s="11"/>
      <c r="E34" s="9">
        <v>8</v>
      </c>
      <c r="F34" s="13">
        <f t="shared" si="0"/>
        <v>0</v>
      </c>
      <c r="G34"/>
      <c r="H34"/>
      <c r="I34"/>
    </row>
    <row r="35" spans="2:9" s="2" customFormat="1">
      <c r="B35" s="9">
        <v>24</v>
      </c>
      <c r="C35" s="14" t="s">
        <v>20</v>
      </c>
      <c r="D35" s="11"/>
      <c r="E35" s="9">
        <v>105</v>
      </c>
      <c r="F35" s="13">
        <f t="shared" si="0"/>
        <v>0</v>
      </c>
      <c r="G35"/>
      <c r="H35"/>
      <c r="I35"/>
    </row>
    <row r="36" spans="2:9" s="2" customFormat="1">
      <c r="B36" s="9">
        <v>25</v>
      </c>
      <c r="C36" s="14" t="s">
        <v>21</v>
      </c>
      <c r="D36" s="11"/>
      <c r="E36" s="9">
        <f>130</f>
        <v>130</v>
      </c>
      <c r="F36" s="13">
        <f t="shared" si="0"/>
        <v>0</v>
      </c>
      <c r="G36"/>
      <c r="H36"/>
      <c r="I36"/>
    </row>
    <row r="37" spans="2:9" s="2" customFormat="1">
      <c r="B37" s="9">
        <v>26</v>
      </c>
      <c r="C37" s="14" t="s">
        <v>22</v>
      </c>
      <c r="D37" s="11"/>
      <c r="E37" s="9">
        <v>50</v>
      </c>
      <c r="F37" s="13">
        <f t="shared" si="0"/>
        <v>0</v>
      </c>
      <c r="G37"/>
      <c r="H37"/>
      <c r="I37"/>
    </row>
    <row r="38" spans="2:9" s="2" customFormat="1">
      <c r="B38" s="9">
        <v>27</v>
      </c>
      <c r="C38" s="14" t="s">
        <v>23</v>
      </c>
      <c r="D38" s="11"/>
      <c r="E38" s="9">
        <v>129</v>
      </c>
      <c r="F38" s="13">
        <f t="shared" si="0"/>
        <v>0</v>
      </c>
      <c r="G38"/>
      <c r="H38"/>
      <c r="I38"/>
    </row>
    <row r="39" spans="2:9">
      <c r="B39" s="9">
        <v>28</v>
      </c>
      <c r="C39" s="14" t="s">
        <v>46</v>
      </c>
      <c r="D39" s="11"/>
      <c r="E39" s="9">
        <v>1</v>
      </c>
      <c r="F39" s="11">
        <f>E39*D39</f>
        <v>0</v>
      </c>
    </row>
    <row r="40" spans="2:9" s="2" customFormat="1">
      <c r="B40" s="9">
        <v>29</v>
      </c>
      <c r="C40" s="14" t="s">
        <v>18</v>
      </c>
      <c r="D40" s="11"/>
      <c r="E40" s="9">
        <v>16</v>
      </c>
      <c r="F40" s="13">
        <f t="shared" si="0"/>
        <v>0</v>
      </c>
      <c r="G40"/>
      <c r="H40"/>
      <c r="I40"/>
    </row>
    <row r="41" spans="2:9" s="2" customFormat="1">
      <c r="B41" s="9">
        <v>30</v>
      </c>
      <c r="C41" s="14" t="s">
        <v>24</v>
      </c>
      <c r="D41" s="11"/>
      <c r="E41" s="9">
        <v>260</v>
      </c>
      <c r="F41" s="13">
        <f t="shared" si="0"/>
        <v>0</v>
      </c>
      <c r="G41"/>
      <c r="H41"/>
      <c r="I41"/>
    </row>
    <row r="42" spans="2:9" s="2" customFormat="1">
      <c r="B42" s="9">
        <v>31</v>
      </c>
      <c r="C42" s="14" t="s">
        <v>25</v>
      </c>
      <c r="D42" s="11"/>
      <c r="E42" s="9">
        <f>105*2+12+4*8+4*6</f>
        <v>278</v>
      </c>
      <c r="F42" s="13">
        <f t="shared" si="0"/>
        <v>0</v>
      </c>
      <c r="G42"/>
      <c r="H42"/>
      <c r="I42"/>
    </row>
    <row r="43" spans="2:9">
      <c r="B43" s="9">
        <v>32</v>
      </c>
      <c r="C43" s="14" t="s">
        <v>47</v>
      </c>
      <c r="D43" s="11"/>
      <c r="E43" s="9">
        <v>10</v>
      </c>
      <c r="F43" s="11">
        <f>E43*D43</f>
        <v>0</v>
      </c>
    </row>
    <row r="44" spans="2:9" s="2" customFormat="1">
      <c r="B44" s="9">
        <v>33</v>
      </c>
      <c r="C44" s="14" t="s">
        <v>45</v>
      </c>
      <c r="D44" s="11"/>
      <c r="E44" s="9">
        <f>220+200</f>
        <v>420</v>
      </c>
      <c r="F44" s="13">
        <f t="shared" si="0"/>
        <v>0</v>
      </c>
      <c r="G44"/>
      <c r="H44"/>
      <c r="I44"/>
    </row>
    <row r="45" spans="2:9" s="2" customFormat="1">
      <c r="B45" s="29" t="s">
        <v>59</v>
      </c>
      <c r="C45" s="29"/>
      <c r="D45" s="29"/>
      <c r="E45" s="29"/>
      <c r="F45" s="16">
        <f>SUM(F34:F44)</f>
        <v>0</v>
      </c>
      <c r="G45"/>
      <c r="H45"/>
      <c r="I45"/>
    </row>
    <row r="46" spans="2:9" s="25" customFormat="1">
      <c r="B46" s="22"/>
      <c r="C46" s="22"/>
      <c r="D46" s="22"/>
      <c r="E46" s="22"/>
      <c r="F46" s="23"/>
      <c r="G46" s="24"/>
      <c r="H46" s="24"/>
      <c r="I46" s="24"/>
    </row>
    <row r="47" spans="2:9" s="2" customFormat="1">
      <c r="B47" s="31" t="s">
        <v>73</v>
      </c>
      <c r="C47" s="31"/>
      <c r="D47" s="31"/>
      <c r="E47" s="31"/>
      <c r="F47" s="31"/>
      <c r="G47"/>
      <c r="H47"/>
      <c r="I47"/>
    </row>
    <row r="48" spans="2:9" s="2" customFormat="1">
      <c r="B48" s="9">
        <v>34</v>
      </c>
      <c r="C48" s="9" t="s">
        <v>29</v>
      </c>
      <c r="D48" s="11"/>
      <c r="E48" s="9">
        <v>1</v>
      </c>
      <c r="F48" s="13">
        <f t="shared" ref="F48" si="1">E48*D48</f>
        <v>0</v>
      </c>
      <c r="G48"/>
      <c r="H48"/>
      <c r="I48"/>
    </row>
    <row r="49" spans="2:9" s="2" customFormat="1">
      <c r="B49" s="9">
        <v>35</v>
      </c>
      <c r="C49" s="14" t="s">
        <v>30</v>
      </c>
      <c r="D49" s="11"/>
      <c r="E49" s="9">
        <v>2</v>
      </c>
      <c r="F49" s="13">
        <f t="shared" ref="F49" si="2">E49*D49</f>
        <v>0</v>
      </c>
      <c r="G49"/>
      <c r="H49"/>
      <c r="I49"/>
    </row>
    <row r="50" spans="2:9" s="2" customFormat="1">
      <c r="B50" s="9">
        <v>36</v>
      </c>
      <c r="C50" s="9" t="s">
        <v>17</v>
      </c>
      <c r="D50" s="11"/>
      <c r="E50" s="14">
        <v>2</v>
      </c>
      <c r="F50" s="13">
        <f t="shared" ref="F50" si="3">E50*D50</f>
        <v>0</v>
      </c>
      <c r="G50"/>
      <c r="H50"/>
      <c r="I50"/>
    </row>
    <row r="51" spans="2:9" s="2" customFormat="1">
      <c r="B51" s="9">
        <v>37</v>
      </c>
      <c r="C51" s="14" t="s">
        <v>3</v>
      </c>
      <c r="D51" s="11"/>
      <c r="E51" s="9">
        <v>1</v>
      </c>
      <c r="F51" s="13">
        <f t="shared" ref="F51:F53" si="4">E51*D51</f>
        <v>0</v>
      </c>
      <c r="G51"/>
      <c r="H51"/>
      <c r="I51"/>
    </row>
    <row r="52" spans="2:9" s="2" customFormat="1">
      <c r="B52" s="9">
        <v>38</v>
      </c>
      <c r="C52" s="14" t="s">
        <v>15</v>
      </c>
      <c r="D52" s="11"/>
      <c r="E52" s="9">
        <v>4</v>
      </c>
      <c r="F52" s="13">
        <f t="shared" si="4"/>
        <v>0</v>
      </c>
      <c r="G52"/>
      <c r="H52"/>
      <c r="I52"/>
    </row>
    <row r="53" spans="2:9" s="2" customFormat="1">
      <c r="B53" s="9">
        <v>39</v>
      </c>
      <c r="C53" s="14" t="s">
        <v>16</v>
      </c>
      <c r="D53" s="11"/>
      <c r="E53" s="9">
        <v>6</v>
      </c>
      <c r="F53" s="13">
        <f t="shared" si="4"/>
        <v>0</v>
      </c>
      <c r="G53"/>
      <c r="H53"/>
      <c r="I53"/>
    </row>
    <row r="54" spans="2:9" s="2" customFormat="1">
      <c r="B54" s="9">
        <v>40</v>
      </c>
      <c r="C54" s="14" t="s">
        <v>4</v>
      </c>
      <c r="D54" s="11"/>
      <c r="E54" s="14">
        <f>38+65</f>
        <v>103</v>
      </c>
      <c r="F54" s="13">
        <f>E54*D54</f>
        <v>0</v>
      </c>
      <c r="G54"/>
      <c r="H54"/>
      <c r="I54"/>
    </row>
    <row r="55" spans="2:9" s="2" customFormat="1">
      <c r="B55" s="29" t="s">
        <v>60</v>
      </c>
      <c r="C55" s="29"/>
      <c r="D55" s="29"/>
      <c r="E55" s="29"/>
      <c r="F55" s="16">
        <f>SUM(F48:F54)</f>
        <v>0</v>
      </c>
      <c r="G55"/>
      <c r="H55"/>
      <c r="I55"/>
    </row>
    <row r="56" spans="2:9" s="25" customFormat="1">
      <c r="B56" s="22"/>
      <c r="C56" s="22"/>
      <c r="D56" s="22"/>
      <c r="E56" s="22"/>
      <c r="F56" s="23"/>
      <c r="G56" s="24"/>
      <c r="H56" s="24"/>
      <c r="I56" s="24"/>
    </row>
    <row r="57" spans="2:9" s="2" customFormat="1">
      <c r="B57" s="31" t="s">
        <v>74</v>
      </c>
      <c r="C57" s="32"/>
      <c r="D57" s="32"/>
      <c r="E57" s="32"/>
      <c r="F57" s="32"/>
      <c r="G57"/>
      <c r="H57"/>
      <c r="I57"/>
    </row>
    <row r="58" spans="2:9">
      <c r="B58" s="9">
        <v>41</v>
      </c>
      <c r="C58" s="14" t="s">
        <v>42</v>
      </c>
      <c r="D58" s="11"/>
      <c r="E58" s="14">
        <v>760</v>
      </c>
      <c r="F58" s="13">
        <f>E58*D58</f>
        <v>0</v>
      </c>
    </row>
    <row r="59" spans="2:9" s="2" customFormat="1">
      <c r="B59" s="9">
        <v>42</v>
      </c>
      <c r="C59" s="14" t="s">
        <v>6</v>
      </c>
      <c r="D59" s="11"/>
      <c r="E59" s="9">
        <v>11</v>
      </c>
      <c r="F59" s="13">
        <f t="shared" ref="F59:F60" si="5">E59*D59</f>
        <v>0</v>
      </c>
      <c r="G59"/>
      <c r="H59"/>
      <c r="I59"/>
    </row>
    <row r="60" spans="2:9" s="2" customFormat="1">
      <c r="B60" s="9">
        <v>43</v>
      </c>
      <c r="C60" s="14" t="s">
        <v>7</v>
      </c>
      <c r="D60" s="11"/>
      <c r="E60" s="9">
        <f>48+1+5</f>
        <v>54</v>
      </c>
      <c r="F60" s="13">
        <f t="shared" si="5"/>
        <v>0</v>
      </c>
      <c r="G60"/>
      <c r="H60"/>
      <c r="I60"/>
    </row>
    <row r="61" spans="2:9" s="2" customFormat="1">
      <c r="B61" s="29" t="s">
        <v>61</v>
      </c>
      <c r="C61" s="29"/>
      <c r="D61" s="29"/>
      <c r="E61" s="29"/>
      <c r="F61" s="16">
        <f>SUM(F58:F60)</f>
        <v>0</v>
      </c>
      <c r="G61"/>
      <c r="H61"/>
      <c r="I61"/>
    </row>
    <row r="62" spans="2:9" s="25" customFormat="1">
      <c r="B62" s="22"/>
      <c r="C62" s="22"/>
      <c r="D62" s="22"/>
      <c r="E62" s="22"/>
      <c r="F62" s="23"/>
      <c r="G62" s="24"/>
      <c r="H62" s="24"/>
      <c r="I62" s="24"/>
    </row>
    <row r="63" spans="2:9">
      <c r="B63" s="31" t="s">
        <v>75</v>
      </c>
      <c r="C63" s="31"/>
      <c r="D63" s="31"/>
      <c r="E63" s="31"/>
      <c r="F63" s="31"/>
    </row>
    <row r="64" spans="2:9">
      <c r="B64" s="9">
        <v>44</v>
      </c>
      <c r="C64" s="14" t="s">
        <v>1</v>
      </c>
      <c r="D64" s="11"/>
      <c r="E64" s="9">
        <v>11</v>
      </c>
      <c r="F64" s="13">
        <f>E64*D64</f>
        <v>0</v>
      </c>
    </row>
    <row r="65" spans="2:9">
      <c r="B65" s="29" t="s">
        <v>62</v>
      </c>
      <c r="C65" s="29"/>
      <c r="D65" s="29"/>
      <c r="E65" s="29"/>
      <c r="F65" s="16">
        <f>SUM(F64)</f>
        <v>0</v>
      </c>
    </row>
    <row r="66" spans="2:9" s="24" customFormat="1">
      <c r="B66" s="22"/>
      <c r="C66" s="22"/>
      <c r="D66" s="22"/>
      <c r="E66" s="22"/>
      <c r="F66" s="23"/>
    </row>
    <row r="67" spans="2:9" s="2" customFormat="1">
      <c r="B67" s="31" t="s">
        <v>76</v>
      </c>
      <c r="C67" s="31"/>
      <c r="D67" s="31"/>
      <c r="E67" s="31"/>
      <c r="F67" s="31"/>
      <c r="G67"/>
      <c r="H67"/>
      <c r="I67"/>
    </row>
    <row r="68" spans="2:9">
      <c r="B68" s="9">
        <v>45</v>
      </c>
      <c r="C68" s="14" t="s">
        <v>53</v>
      </c>
      <c r="D68" s="3" t="s">
        <v>40</v>
      </c>
      <c r="E68" s="17"/>
      <c r="F68" s="13"/>
    </row>
    <row r="69" spans="2:9">
      <c r="B69" s="9">
        <v>46</v>
      </c>
      <c r="C69" s="10" t="s">
        <v>41</v>
      </c>
      <c r="D69" s="4" t="s">
        <v>40</v>
      </c>
      <c r="E69" s="12"/>
      <c r="F69" s="13"/>
    </row>
    <row r="70" spans="2:9">
      <c r="B70" s="29" t="s">
        <v>63</v>
      </c>
      <c r="C70" s="29"/>
      <c r="D70" s="29"/>
      <c r="E70" s="29"/>
      <c r="F70" s="16">
        <f>SUM(F68:F69)</f>
        <v>0</v>
      </c>
    </row>
    <row r="71" spans="2:9" s="24" customFormat="1">
      <c r="B71" s="22"/>
      <c r="C71" s="22"/>
      <c r="D71" s="22"/>
      <c r="E71" s="22"/>
      <c r="F71" s="23"/>
    </row>
    <row r="72" spans="2:9">
      <c r="B72" s="31" t="s">
        <v>77</v>
      </c>
      <c r="C72" s="31"/>
      <c r="D72" s="31"/>
      <c r="E72" s="31"/>
      <c r="F72" s="31"/>
    </row>
    <row r="73" spans="2:9">
      <c r="B73" s="9">
        <v>47</v>
      </c>
      <c r="C73" s="14" t="s">
        <v>2</v>
      </c>
      <c r="D73" s="11"/>
      <c r="E73" s="10">
        <v>13</v>
      </c>
      <c r="F73" s="18">
        <f>E73*D73</f>
        <v>0</v>
      </c>
    </row>
    <row r="74" spans="2:9">
      <c r="B74" s="9">
        <v>48</v>
      </c>
      <c r="C74" s="10" t="s">
        <v>67</v>
      </c>
      <c r="D74" s="11"/>
      <c r="E74" s="10">
        <v>8</v>
      </c>
      <c r="F74" s="18">
        <f t="shared" ref="F74:F81" si="6">E74*D74</f>
        <v>0</v>
      </c>
    </row>
    <row r="75" spans="2:9">
      <c r="B75" s="9">
        <v>49</v>
      </c>
      <c r="C75" s="10" t="s">
        <v>68</v>
      </c>
      <c r="D75" s="11"/>
      <c r="E75" s="10">
        <v>13</v>
      </c>
      <c r="F75" s="18">
        <f t="shared" si="6"/>
        <v>0</v>
      </c>
    </row>
    <row r="76" spans="2:9">
      <c r="B76" s="9">
        <v>50</v>
      </c>
      <c r="C76" s="10" t="s">
        <v>69</v>
      </c>
      <c r="D76" s="11"/>
      <c r="E76" s="12">
        <v>4</v>
      </c>
      <c r="F76" s="18">
        <f t="shared" si="6"/>
        <v>0</v>
      </c>
    </row>
    <row r="77" spans="2:9">
      <c r="B77" s="9">
        <v>51</v>
      </c>
      <c r="C77" s="14" t="s">
        <v>26</v>
      </c>
      <c r="D77" s="11"/>
      <c r="E77" s="9">
        <f>140</f>
        <v>140</v>
      </c>
      <c r="F77" s="18">
        <f t="shared" si="6"/>
        <v>0</v>
      </c>
    </row>
    <row r="78" spans="2:9">
      <c r="B78" s="9">
        <v>52</v>
      </c>
      <c r="C78" s="14" t="s">
        <v>27</v>
      </c>
      <c r="D78" s="11"/>
      <c r="E78" s="9">
        <f>13*4</f>
        <v>52</v>
      </c>
      <c r="F78" s="18">
        <f t="shared" si="6"/>
        <v>0</v>
      </c>
    </row>
    <row r="79" spans="2:9">
      <c r="B79" s="9">
        <v>53</v>
      </c>
      <c r="C79" s="14" t="s">
        <v>28</v>
      </c>
      <c r="D79" s="11"/>
      <c r="E79" s="9">
        <f>E74*6+E75*3+E76*4+4</f>
        <v>107</v>
      </c>
      <c r="F79" s="18">
        <f t="shared" si="6"/>
        <v>0</v>
      </c>
    </row>
    <row r="80" spans="2:9">
      <c r="B80" s="9">
        <v>54</v>
      </c>
      <c r="C80" s="14" t="s">
        <v>14</v>
      </c>
      <c r="D80" s="11"/>
      <c r="E80" s="9">
        <v>48</v>
      </c>
      <c r="F80" s="18">
        <f t="shared" si="6"/>
        <v>0</v>
      </c>
    </row>
    <row r="81" spans="2:9" s="2" customFormat="1">
      <c r="B81" s="9">
        <v>55</v>
      </c>
      <c r="C81" s="14" t="s">
        <v>13</v>
      </c>
      <c r="D81" s="11"/>
      <c r="E81" s="9">
        <v>73</v>
      </c>
      <c r="F81" s="18">
        <f t="shared" si="6"/>
        <v>0</v>
      </c>
      <c r="G81"/>
      <c r="H81"/>
      <c r="I81"/>
    </row>
    <row r="82" spans="2:9" s="2" customFormat="1">
      <c r="B82" s="29" t="s">
        <v>64</v>
      </c>
      <c r="C82" s="29"/>
      <c r="D82" s="29"/>
      <c r="E82" s="29"/>
      <c r="F82" s="19">
        <f>SUM(F73:F81)</f>
        <v>0</v>
      </c>
      <c r="G82"/>
      <c r="H82"/>
      <c r="I82"/>
    </row>
    <row r="83" spans="2:9" s="25" customFormat="1">
      <c r="B83" s="22"/>
      <c r="C83" s="22"/>
      <c r="D83" s="22"/>
      <c r="E83" s="22"/>
      <c r="F83" s="26"/>
      <c r="G83" s="24"/>
      <c r="H83" s="24"/>
      <c r="I83" s="24"/>
    </row>
    <row r="84" spans="2:9">
      <c r="B84" s="33" t="s">
        <v>44</v>
      </c>
      <c r="C84" s="33"/>
      <c r="D84" s="33"/>
      <c r="E84" s="33"/>
      <c r="F84" s="20">
        <f>F82+F70+F65+F61+F55+F45+F31+F21</f>
        <v>0</v>
      </c>
    </row>
    <row r="85" spans="2:9">
      <c r="B85" s="33" t="s">
        <v>54</v>
      </c>
      <c r="C85" s="33"/>
      <c r="D85" s="33"/>
      <c r="E85" s="33"/>
      <c r="F85" s="20">
        <f>F84*24%</f>
        <v>0</v>
      </c>
    </row>
    <row r="86" spans="2:9">
      <c r="B86" s="33" t="s">
        <v>65</v>
      </c>
      <c r="C86" s="33"/>
      <c r="D86" s="33"/>
      <c r="E86" s="33"/>
      <c r="F86" s="20">
        <f>F84+F85</f>
        <v>0</v>
      </c>
    </row>
    <row r="89" spans="2:9">
      <c r="D89" s="34"/>
    </row>
  </sheetData>
  <mergeCells count="20">
    <mergeCell ref="B82:E82"/>
    <mergeCell ref="B84:E84"/>
    <mergeCell ref="B85:E85"/>
    <mergeCell ref="B86:E86"/>
    <mergeCell ref="B72:F72"/>
    <mergeCell ref="B33:F33"/>
    <mergeCell ref="B65:E65"/>
    <mergeCell ref="B70:E70"/>
    <mergeCell ref="B63:F63"/>
    <mergeCell ref="B67:F67"/>
    <mergeCell ref="B45:E45"/>
    <mergeCell ref="B55:E55"/>
    <mergeCell ref="B61:E61"/>
    <mergeCell ref="B47:F47"/>
    <mergeCell ref="B57:F57"/>
    <mergeCell ref="B2:F2"/>
    <mergeCell ref="B21:E21"/>
    <mergeCell ref="B31:E31"/>
    <mergeCell ref="B5:F5"/>
    <mergeCell ref="B23:F23"/>
  </mergeCells>
  <pageMargins left="0.78740157480314965" right="0.78740157480314965" top="0.78740157480314965" bottom="0.78740157480314965" header="0.31496062992125984" footer="0.31496062992125984"/>
  <pageSetup paperSize="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Φύλλα εργασίας</vt:lpstr>
      </vt:variant>
      <vt:variant>
        <vt:i4>1</vt:i4>
      </vt:variant>
      <vt:variant>
        <vt:lpstr>Περιοχές με ονόματα</vt:lpstr>
      </vt:variant>
      <vt:variant>
        <vt:i4>1</vt:i4>
      </vt:variant>
    </vt:vector>
  </HeadingPairs>
  <TitlesOfParts>
    <vt:vector size="2" baseType="lpstr">
      <vt:lpstr>ΟΙΚΟΝΟΜΙΚΗ ΠΡΟΣΦΟΡΑ</vt:lpstr>
      <vt:lpstr>'ΟΙΚΟΝΟΜΙΚΗ ΠΡΟΣΦΟΡΑ'!_Toc63758311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Ευθυμία Σιώζιου</dc:creator>
  <cp:lastModifiedBy>admin</cp:lastModifiedBy>
  <cp:lastPrinted>2021-02-16T11:26:57Z</cp:lastPrinted>
  <dcterms:created xsi:type="dcterms:W3CDTF">2015-06-05T18:19:34Z</dcterms:created>
  <dcterms:modified xsi:type="dcterms:W3CDTF">2021-02-16T11:28:07Z</dcterms:modified>
</cp:coreProperties>
</file>